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estimation performance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<sst xmlns="http://schemas.openxmlformats.org/spreadsheetml/2006/main" count="26" uniqueCount="23">
  <si>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très endurant</t>
  </si>
  <si>
    <t>endurant</t>
  </si>
  <si>
    <t>équilibré</t>
  </si>
  <si>
    <t>peu endurant</t>
  </si>
  <si>
    <t>très peu endurant</t>
  </si>
  <si>
    <t>Type de coureur</t>
  </si>
  <si>
    <t>temps</t>
  </si>
  <si>
    <t>distance (m)</t>
  </si>
  <si>
    <t>temps (hh:mm:ss)</t>
  </si>
  <si>
    <t>vitesse (km/h)</t>
  </si>
  <si>
    <t>h</t>
  </si>
  <si>
    <t>mn</t>
  </si>
  <si>
    <t>s</t>
  </si>
  <si>
    <t>double, moins s'il est endurant, plus s'il est peu endurant.</t>
  </si>
  <si>
    <t>Performance réalisée</t>
  </si>
  <si>
    <t>Performances estimées</t>
  </si>
  <si>
    <t>- Entrez une performance réalisée sur une distance connue (et correctement mesurée...)</t>
  </si>
  <si>
    <t xml:space="preserve">- Choisissez le type de coureur que vous êtes. Un coureur de type équilbré perd 1 km/h quand la distance </t>
  </si>
  <si>
    <t xml:space="preserve">Les performances estimées sont valables dans le même contexte que la performance réalisée. On peut </t>
  </si>
  <si>
    <t>difficilement estimer une performance sur piste à partir d'une performance en cross, et vice-versa.</t>
  </si>
  <si>
    <t xml:space="preserve">On peut par contre estimer une performance sur une autre épreuve du même cross, réalisée sur le même </t>
  </si>
  <si>
    <t>circuit, avec un nombre de tours différent.</t>
  </si>
  <si>
    <t>ESTIMATION DE PERFORMANCES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</si>
</sst>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7">
    <font>
      <sz val="10"/>
      <name val="Arial"/>
      <family val="2"/>
    </font>
    <font>
      <sz val="10"/>
      <color indexed="2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i/>
      <u val="single"/>
      <sz val="11"/>
      <name val="Arial"/>
      <family val="2"/>
    </font>
    <font>
      <b/>
      <sz val="14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2" fillId="2" borderId="1" xfId="0" applyFont="1" applyFill="1" applyBorder="1" applyAlignment="1" applyProtection="1">
      <alignment horizontal="center"/>
      <protection locked="0"/>
    </xf>
    <xf numFmtId="21" fontId="2" fillId="2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164" fontId="1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164" fontId="3" fillId="0" borderId="0" xfId="0" applyNumberFormat="1" applyFont="1" applyAlignment="1" applyProtection="1">
      <alignment horizontal="center"/>
      <protection/>
    </xf>
    <xf numFmtId="0" fontId="3" fillId="0" borderId="2" xfId="0" applyNumberFormat="1" applyFont="1" applyBorder="1" applyAlignment="1" applyProtection="1">
      <alignment/>
      <protection/>
    </xf>
    <xf numFmtId="0" fontId="3" fillId="0" borderId="3" xfId="0" applyNumberFormat="1" applyFont="1" applyBorder="1" applyAlignment="1" applyProtection="1">
      <alignment horizontal="center"/>
      <protection/>
    </xf>
    <xf numFmtId="1" fontId="3" fillId="0" borderId="4" xfId="0" applyNumberFormat="1" applyFont="1" applyBorder="1" applyAlignment="1" applyProtection="1">
      <alignment horizontal="center"/>
      <protection/>
    </xf>
    <xf numFmtId="164" fontId="3" fillId="0" borderId="1" xfId="0" applyNumberFormat="1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3" fillId="2" borderId="1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 quotePrefix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6" fillId="3" borderId="6" xfId="0" applyFont="1" applyFill="1" applyBorder="1" applyAlignment="1" applyProtection="1">
      <alignment horizontal="center"/>
      <protection/>
    </xf>
    <xf numFmtId="0" fontId="6" fillId="3" borderId="7" xfId="0" applyFont="1" applyFill="1" applyBorder="1" applyAlignment="1" applyProtection="1">
      <alignment horizontal="center"/>
      <protection/>
    </xf>
    <xf numFmtId="0" fontId="6" fillId="3" borderId="8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B21" sqref="B21"/>
    </sheetView>
  </sheetViews>
  <sheetFormatPr defaultColWidth="11.421875" defaultRowHeight="12.75"/>
  <cols>
    <col min="1" max="1" width="14.28125" style="3" customWidth="1"/>
    <col min="2" max="2" width="18.421875" style="3" bestFit="1" customWidth="1"/>
    <col min="3" max="3" width="12.57421875" style="3" customWidth="1"/>
    <col min="4" max="4" width="6.7109375" style="3" customWidth="1"/>
    <col min="5" max="5" width="11.28125" style="3" customWidth="1"/>
    <col min="6" max="6" width="2.57421875" style="3" customWidth="1"/>
    <col min="7" max="8" width="3.8515625" style="4" customWidth="1"/>
    <col min="9" max="9" width="12.57421875" style="3" customWidth="1"/>
    <col min="10" max="10" width="15.421875" style="3" hidden="1" customWidth="1"/>
    <col min="11" max="11" width="6.7109375" style="3" customWidth="1"/>
    <col min="12" max="12" width="6.421875" style="3" customWidth="1"/>
    <col min="13" max="13" width="2.57421875" style="3" customWidth="1"/>
    <col min="14" max="15" width="3.8515625" style="3" customWidth="1"/>
    <col min="16" max="16" width="8.28125" style="3" customWidth="1"/>
    <col min="17" max="17" width="12.57421875" style="3" customWidth="1"/>
    <col min="18" max="16384" width="11.421875" style="3" customWidth="1"/>
  </cols>
  <sheetData>
    <row r="1" spans="1:11" ht="18">
      <c r="A1" s="22" t="s">
        <v>22</v>
      </c>
      <c r="B1" s="23"/>
      <c r="C1" s="23"/>
      <c r="D1" s="23"/>
      <c r="E1" s="23"/>
      <c r="F1" s="23"/>
      <c r="G1" s="23"/>
      <c r="H1" s="23"/>
      <c r="I1" s="23"/>
      <c r="J1" s="23"/>
      <c r="K1" s="24"/>
    </row>
    <row r="4" spans="9:11" ht="12.75">
      <c r="I4"/>
      <c r="J4" s="5" t="s">
        <v>0</v>
      </c>
      <c r="K4"/>
    </row>
    <row r="5" spans="1:11" ht="12.75">
      <c r="A5" s="20" t="s">
        <v>16</v>
      </c>
      <c r="I5"/>
      <c r="J5" s="5" t="s">
        <v>1</v>
      </c>
      <c r="K5"/>
    </row>
    <row r="6" spans="1:11" ht="12.75">
      <c r="A6" s="20" t="s">
        <v>17</v>
      </c>
      <c r="I6"/>
      <c r="J6" s="5" t="s">
        <v>2</v>
      </c>
      <c r="K6"/>
    </row>
    <row r="7" spans="1:11" ht="12.75">
      <c r="A7" s="3" t="s">
        <v>13</v>
      </c>
      <c r="I7"/>
      <c r="J7" s="5" t="s">
        <v>3</v>
      </c>
      <c r="K7"/>
    </row>
    <row r="8" spans="9:11" ht="12.75">
      <c r="I8"/>
      <c r="J8" s="5" t="s">
        <v>4</v>
      </c>
      <c r="K8"/>
    </row>
    <row r="9" spans="1:11" ht="12.75">
      <c r="A9" s="3" t="s">
        <v>18</v>
      </c>
      <c r="I9"/>
      <c r="J9" s="5"/>
      <c r="K9"/>
    </row>
    <row r="10" spans="1:11" ht="12.75">
      <c r="A10" s="3" t="s">
        <v>19</v>
      </c>
      <c r="I10"/>
      <c r="K10"/>
    </row>
    <row r="11" spans="1:11" ht="12.75">
      <c r="A11" s="3" t="s">
        <v>20</v>
      </c>
      <c r="I11"/>
      <c r="J11" s="5"/>
      <c r="K11"/>
    </row>
    <row r="12" spans="1:11" ht="12.75">
      <c r="A12" s="3" t="s">
        <v>21</v>
      </c>
      <c r="I12"/>
      <c r="J12" s="5"/>
      <c r="K12"/>
    </row>
    <row r="13" spans="9:11" ht="12.75">
      <c r="I13"/>
      <c r="J13" s="5"/>
      <c r="K13"/>
    </row>
    <row r="14" ht="12.75">
      <c r="J14" s="5"/>
    </row>
    <row r="15" spans="1:10" ht="15">
      <c r="A15" s="6" t="s">
        <v>5</v>
      </c>
      <c r="B15" s="17" t="s">
        <v>2</v>
      </c>
      <c r="J15" s="7">
        <f>IF(B15=J4,2.69,IF(B15=J5,2.26,IF(B15=J6,2,IF(B15=J7,1.827,1.704))))</f>
        <v>2</v>
      </c>
    </row>
    <row r="16" spans="1:10" ht="15">
      <c r="A16" s="6"/>
      <c r="B16" s="21"/>
      <c r="J16" s="7"/>
    </row>
    <row r="17" spans="1:10" ht="15">
      <c r="A17" s="18" t="s">
        <v>14</v>
      </c>
      <c r="B17" s="21"/>
      <c r="E17" s="19" t="s">
        <v>15</v>
      </c>
      <c r="J17" s="7"/>
    </row>
    <row r="18" spans="6:10" ht="12.75">
      <c r="F18" s="8" t="s">
        <v>6</v>
      </c>
      <c r="J18" s="5"/>
    </row>
    <row r="19" spans="1:10" s="9" customFormat="1" ht="12.75">
      <c r="A19" s="10" t="s">
        <v>7</v>
      </c>
      <c r="B19" s="10" t="s">
        <v>8</v>
      </c>
      <c r="C19" s="10" t="s">
        <v>9</v>
      </c>
      <c r="E19" s="10" t="s">
        <v>7</v>
      </c>
      <c r="F19" s="10" t="s">
        <v>10</v>
      </c>
      <c r="G19" s="10" t="s">
        <v>11</v>
      </c>
      <c r="H19" s="10" t="s">
        <v>12</v>
      </c>
      <c r="I19" s="10" t="s">
        <v>9</v>
      </c>
      <c r="J19" s="5"/>
    </row>
    <row r="20" spans="1:10" ht="15.75">
      <c r="A20" s="1">
        <v>42195</v>
      </c>
      <c r="B20" s="2">
        <v>0.12737268518518519</v>
      </c>
      <c r="C20" s="11">
        <f>A20*0.001/(HOUR(B20)+MINUTE(B20)/60+SECOND(B20)/3600)</f>
        <v>13.80299863698319</v>
      </c>
      <c r="E20" s="1">
        <v>21100</v>
      </c>
      <c r="F20" s="12">
        <f>INT((E20)/(I20*1000))</f>
        <v>1</v>
      </c>
      <c r="G20" s="13">
        <f>INT((E20/(I20*1000)-INT(E20/(I20*1000)))*60)</f>
        <v>25</v>
      </c>
      <c r="H20" s="14">
        <f>((E20*60)/(I20*1000)-INT((E20*60)/(I20*1000)))*60</f>
        <v>31.45201602290996</v>
      </c>
      <c r="I20" s="15">
        <f>C$20-J20</f>
        <v>14.802827691424499</v>
      </c>
      <c r="J20" s="7">
        <f>LOG(E20/A$20)/LOG(J$15)</f>
        <v>-0.9998290544413085</v>
      </c>
    </row>
    <row r="21" ht="12.75">
      <c r="J21" s="7"/>
    </row>
    <row r="22" spans="5:10" ht="15.75">
      <c r="E22" s="16">
        <v>3000</v>
      </c>
      <c r="F22" s="12">
        <f>INT((E22)/(I22*1000))</f>
        <v>0</v>
      </c>
      <c r="G22" s="13">
        <f>INT((E22/(I22*1000)-INT(E22/(I22*1000)))*60)</f>
        <v>10</v>
      </c>
      <c r="H22" s="14">
        <f>((E22*60)/(I22*1000)-INT((E22*60)/(I22*1000)))*60</f>
        <v>13.042956010027957</v>
      </c>
      <c r="I22" s="15">
        <f>C$20-J22</f>
        <v>17.617036284523167</v>
      </c>
      <c r="J22" s="7">
        <f>LOG(E22/A$20)/LOG(J$15)</f>
        <v>-3.8140376475399753</v>
      </c>
    </row>
    <row r="23" spans="5:10" ht="15.75">
      <c r="E23" s="16">
        <v>5000</v>
      </c>
      <c r="F23" s="12">
        <f>INT((E23)/(I23*1000))</f>
        <v>0</v>
      </c>
      <c r="G23" s="13">
        <f>INT((E23/(I23*1000)-INT(E23/(I23*1000)))*60)</f>
        <v>17</v>
      </c>
      <c r="H23" s="14">
        <f>((E23*60)/(I23*1000)-INT((E23*60)/(I23*1000)))*60</f>
        <v>46.34624523716127</v>
      </c>
      <c r="I23" s="15">
        <f>C$20-J23</f>
        <v>16.88007069035696</v>
      </c>
      <c r="J23" s="7">
        <f>LOG(E23/A$20)/LOG(J$15)</f>
        <v>-3.077072053373769</v>
      </c>
    </row>
    <row r="24" spans="5:10" ht="15.75">
      <c r="E24" s="16">
        <v>10000</v>
      </c>
      <c r="F24" s="12">
        <f>INT((E24)/(I24*1000))</f>
        <v>0</v>
      </c>
      <c r="G24" s="13">
        <f>INT((E24/(I24*1000)-INT(E24/(I24*1000)))*60)</f>
        <v>37</v>
      </c>
      <c r="H24" s="14">
        <f>((E24*60)/(I24*1000)-INT((E24*60)/(I24*1000)))*60</f>
        <v>46.99242729824249</v>
      </c>
      <c r="I24" s="15">
        <f>C$20-J24</f>
        <v>15.880070690356959</v>
      </c>
      <c r="J24" s="7">
        <f>LOG(E24/A$20)/LOG(J$15)</f>
        <v>-2.0770720533737688</v>
      </c>
    </row>
    <row r="25" spans="5:10" ht="15.75">
      <c r="E25" s="16">
        <v>21100</v>
      </c>
      <c r="F25" s="12">
        <f>INT((E25)/(I25*1000))</f>
        <v>1</v>
      </c>
      <c r="G25" s="13">
        <f>INT((E25/(I25*1000)-INT(E25/(I25*1000)))*60)</f>
        <v>25</v>
      </c>
      <c r="H25" s="14">
        <f>((E25*60)/(I25*1000)-INT((E25*60)/(I25*1000)))*60</f>
        <v>31.45201602290996</v>
      </c>
      <c r="I25" s="15">
        <f>C$20-J25</f>
        <v>14.802827691424499</v>
      </c>
      <c r="J25" s="7">
        <f>LOG(E25/A$20)/LOG(J$15)</f>
        <v>-0.9998290544413085</v>
      </c>
    </row>
    <row r="26" spans="5:10" ht="15.75">
      <c r="E26" s="16">
        <v>42195</v>
      </c>
      <c r="F26" s="12">
        <f>INT((E26)/(I26*1000))</f>
        <v>3</v>
      </c>
      <c r="G26" s="13">
        <f>INT((E26/(I26*1000)-INT(E26/(I26*1000)))*60)</f>
        <v>3</v>
      </c>
      <c r="H26" s="14">
        <f>((E26*60)/(I26*1000)-INT((E26*60)/(I26*1000)))*60</f>
        <v>24.99999999999943</v>
      </c>
      <c r="I26" s="15">
        <f>C$20-J26</f>
        <v>13.80299863698319</v>
      </c>
      <c r="J26" s="7">
        <f>LOG(E26/A$20)/LOG(J$15)</f>
        <v>0</v>
      </c>
    </row>
  </sheetData>
  <sheetProtection password="DE73" sheet="1" objects="1" scenarios="1"/>
  <mergeCells count="1">
    <mergeCell ref="A1:K1"/>
  </mergeCells>
  <dataValidations count="2">
    <dataValidation type="list" operator="equal" allowBlank="1" showErrorMessage="1" sqref="B15">
      <formula1>$J$4:$J$8</formula1>
    </dataValidation>
    <dataValidation operator="equal" allowBlank="1" showErrorMessage="1" sqref="B16:B17"/>
  </dataValidation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&amp;RAS TOURNUS 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Olivier</cp:lastModifiedBy>
  <cp:lastPrinted>2009-11-13T15:57:28Z</cp:lastPrinted>
  <dcterms:created xsi:type="dcterms:W3CDTF">2009-11-13T15:35:55Z</dcterms:created>
  <dcterms:modified xsi:type="dcterms:W3CDTF">2009-11-16T20:23:54Z</dcterms:modified>
  <cp:category/>
  <cp:version/>
  <cp:contentType/>
  <cp:contentStatus/>
</cp:coreProperties>
</file>